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238"/>
  </bookViews>
  <sheets>
    <sheet name="физ л" sheetId="2" r:id="rId1"/>
    <sheet name="Лист1" sheetId="3" r:id="rId2"/>
  </sheets>
  <definedNames>
    <definedName name="_xlnm.Print_Titles" localSheetId="0">'физ л'!$3:$3</definedName>
    <definedName name="_xlnm.Print_Area" localSheetId="0">'физ л'!$A$1:$F$39</definedName>
  </definedNames>
  <calcPr calcId="125725" refMode="R1C1"/>
</workbook>
</file>

<file path=xl/calcChain.xml><?xml version="1.0" encoding="utf-8"?>
<calcChain xmlns="http://schemas.openxmlformats.org/spreadsheetml/2006/main">
  <c r="H18" i="3"/>
  <c r="I18"/>
  <c r="F18"/>
  <c r="D18"/>
  <c r="I12"/>
  <c r="I17"/>
  <c r="H12"/>
  <c r="H17"/>
  <c r="G13"/>
  <c r="G18" s="1"/>
  <c r="G16"/>
  <c r="E12"/>
  <c r="E13"/>
  <c r="I13" s="1"/>
  <c r="H14"/>
  <c r="E15"/>
  <c r="I15" s="1"/>
  <c r="H16"/>
  <c r="E17"/>
  <c r="E11"/>
  <c r="E41" i="2"/>
  <c r="H11" i="3" l="1"/>
  <c r="I16"/>
  <c r="H15"/>
  <c r="I14"/>
  <c r="H13"/>
  <c r="I11"/>
  <c r="E18"/>
  <c r="D38" i="2"/>
  <c r="E38"/>
  <c r="C38"/>
  <c r="C22"/>
  <c r="D9"/>
  <c r="E9"/>
  <c r="C9"/>
  <c r="D35"/>
  <c r="E35"/>
  <c r="C35"/>
  <c r="D22"/>
  <c r="E22"/>
  <c r="D33"/>
  <c r="E33"/>
  <c r="C33"/>
  <c r="D31"/>
  <c r="E31"/>
  <c r="C31"/>
  <c r="D29"/>
  <c r="E29"/>
  <c r="C29"/>
  <c r="D27"/>
  <c r="E27"/>
  <c r="C27"/>
  <c r="D23"/>
  <c r="E23"/>
  <c r="C23"/>
  <c r="D17"/>
  <c r="E17"/>
  <c r="C17"/>
  <c r="D20"/>
  <c r="E20"/>
  <c r="C20"/>
  <c r="D18"/>
  <c r="E18"/>
  <c r="C18"/>
  <c r="D14"/>
  <c r="E14"/>
  <c r="C14"/>
  <c r="D15"/>
  <c r="E15"/>
  <c r="C15"/>
  <c r="D10"/>
  <c r="E10"/>
  <c r="C10"/>
  <c r="D4"/>
  <c r="E4"/>
  <c r="C4"/>
  <c r="C5"/>
  <c r="D7"/>
  <c r="E7"/>
  <c r="C7"/>
  <c r="D5"/>
  <c r="E5"/>
  <c r="A38"/>
  <c r="A22"/>
</calcChain>
</file>

<file path=xl/sharedStrings.xml><?xml version="1.0" encoding="utf-8"?>
<sst xmlns="http://schemas.openxmlformats.org/spreadsheetml/2006/main" count="71" uniqueCount="58">
  <si>
    <t>Кол-во</t>
  </si>
  <si>
    <t>Сумма погашения по графику</t>
  </si>
  <si>
    <t>Сумма погашения по факту</t>
  </si>
  <si>
    <t>Просроченная сумма</t>
  </si>
  <si>
    <t>г.Тирасполь</t>
  </si>
  <si>
    <t>Шапа Мария Григорьевна</t>
  </si>
  <si>
    <t>с.Колосово</t>
  </si>
  <si>
    <t>Кирвас Александра Васильевна</t>
  </si>
  <si>
    <t>Лунга Валентина Климентьевна</t>
  </si>
  <si>
    <t>Лунга Татьяна Петровна</t>
  </si>
  <si>
    <t>Мунтян Владимир Васильевич</t>
  </si>
  <si>
    <t>с.Рашково</t>
  </si>
  <si>
    <t>Манзюк Татьяна Нур-Лушянова</t>
  </si>
  <si>
    <t>с.Воронково</t>
  </si>
  <si>
    <t>Юрьев Андрей Валерьевич</t>
  </si>
  <si>
    <t>с.Малый Молокиш</t>
  </si>
  <si>
    <t>Иванова Татьяна Петровна</t>
  </si>
  <si>
    <t>Гратила Александр Евгеньевич</t>
  </si>
  <si>
    <t>Кольца Виталий Юрьевич</t>
  </si>
  <si>
    <t>Свищев Владимир Николаевич</t>
  </si>
  <si>
    <t>с.Незавертайловка</t>
  </si>
  <si>
    <t>Антонов Василий Макарович</t>
  </si>
  <si>
    <t>с.Глиное</t>
  </si>
  <si>
    <t>Тодорашко Надежда Владимировна</t>
  </si>
  <si>
    <t>с.Коротное</t>
  </si>
  <si>
    <t>Белокур Владимир Николаевич</t>
  </si>
  <si>
    <t>с.Терновка</t>
  </si>
  <si>
    <t>Шматков Виктор Юрьевич</t>
  </si>
  <si>
    <t>Гавриленко Олег Николаевич</t>
  </si>
  <si>
    <t>Скребников Григорий Сергеевич</t>
  </si>
  <si>
    <t>ИТОГО:</t>
  </si>
  <si>
    <t>Заемщик</t>
  </si>
  <si>
    <t>Примечание</t>
  </si>
  <si>
    <t>г. Григориополь</t>
  </si>
  <si>
    <t>Григориопольский район</t>
  </si>
  <si>
    <t>г.Дубоссары</t>
  </si>
  <si>
    <t>Дубоссарский район</t>
  </si>
  <si>
    <t>Каменский район</t>
  </si>
  <si>
    <t>Рыбницкий район</t>
  </si>
  <si>
    <t>г.Слободзея</t>
  </si>
  <si>
    <t>Слободзейский район</t>
  </si>
  <si>
    <t>исполнительное производство</t>
  </si>
  <si>
    <t>документы направлены в суд</t>
  </si>
  <si>
    <t>суд</t>
  </si>
  <si>
    <t>Задолженность по погашению беспроцентных займов
на развитие личного подсобного хозяйства
 более трех месяцев по состоянию на 31 декабря 2017 года</t>
  </si>
  <si>
    <t>подготовлены документы в суд</t>
  </si>
  <si>
    <t>Наименование района/города</t>
  </si>
  <si>
    <t>Задолженность
на 01.01.2017 г.</t>
  </si>
  <si>
    <t>(+/-)</t>
  </si>
  <si>
    <t>%</t>
  </si>
  <si>
    <t>г. Тирасполь</t>
  </si>
  <si>
    <t>г. Бендеры</t>
  </si>
  <si>
    <t>ВСЕГО</t>
  </si>
  <si>
    <t>Задолженность
на 01.01.2018 г.</t>
  </si>
  <si>
    <t>кол-во
чел</t>
  </si>
  <si>
    <t xml:space="preserve">сумма,
руб. ПМР </t>
  </si>
  <si>
    <t xml:space="preserve">Отклонение
01.01.2018/
01.01.2017,
руб. ПМР </t>
  </si>
  <si>
    <t>Приложение № 4</t>
  </si>
</sst>
</file>

<file path=xl/styles.xml><?xml version="1.0" encoding="utf-8"?>
<styleSheet xmlns="http://schemas.openxmlformats.org/spreadsheetml/2006/main">
  <numFmts count="4">
    <numFmt numFmtId="164" formatCode="#,##0.00;[Red]\-#,##0.00"/>
    <numFmt numFmtId="165" formatCode="0.00;[Red]\-0.00"/>
    <numFmt numFmtId="166" formatCode="#,##0.00_ ;[Red]\-#,##0.00\ "/>
    <numFmt numFmtId="167" formatCode="#,##0.0"/>
  </numFmts>
  <fonts count="3">
    <font>
      <sz val="8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165" fontId="1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/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 indent="3"/>
    </xf>
    <xf numFmtId="0" fontId="1" fillId="0" borderId="2" xfId="0" applyFont="1" applyFill="1" applyBorder="1" applyAlignment="1">
      <alignment horizontal="left" vertical="center" wrapText="1" indent="5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164" fontId="2" fillId="2" borderId="2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/>
    </xf>
    <xf numFmtId="0" fontId="2" fillId="2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6" fontId="1" fillId="0" borderId="0" xfId="0" applyNumberFormat="1" applyFont="1" applyFill="1" applyAlignment="1">
      <alignment horizontal="left" wrapText="1"/>
    </xf>
    <xf numFmtId="164" fontId="1" fillId="0" borderId="7" xfId="0" applyNumberFormat="1" applyFont="1" applyFill="1" applyBorder="1" applyAlignment="1">
      <alignment horizontal="right" vertical="center" wrapText="1"/>
    </xf>
    <xf numFmtId="164" fontId="1" fillId="0" borderId="8" xfId="0" applyNumberFormat="1" applyFont="1" applyFill="1" applyBorder="1" applyAlignment="1">
      <alignment horizontal="right" vertical="center" wrapText="1"/>
    </xf>
    <xf numFmtId="164" fontId="1" fillId="0" borderId="3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165" fontId="1" fillId="0" borderId="4" xfId="0" applyNumberFormat="1" applyFont="1" applyFill="1" applyBorder="1" applyAlignment="1">
      <alignment horizontal="right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 wrapText="1"/>
    </xf>
    <xf numFmtId="3" fontId="1" fillId="0" borderId="3" xfId="0" applyNumberFormat="1" applyFont="1" applyBorder="1"/>
    <xf numFmtId="0" fontId="2" fillId="0" borderId="3" xfId="0" applyFont="1" applyBorder="1"/>
    <xf numFmtId="3" fontId="2" fillId="0" borderId="3" xfId="0" applyNumberFormat="1" applyFont="1" applyBorder="1"/>
    <xf numFmtId="0" fontId="2" fillId="0" borderId="0" xfId="0" applyFont="1"/>
    <xf numFmtId="167" fontId="1" fillId="0" borderId="3" xfId="0" applyNumberFormat="1" applyFont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73"/>
  <sheetViews>
    <sheetView tabSelected="1" view="pageBreakPreview" zoomScale="70" zoomScaleNormal="100" zoomScaleSheetLayoutView="70" workbookViewId="0">
      <selection activeCell="F12" sqref="F12"/>
    </sheetView>
  </sheetViews>
  <sheetFormatPr defaultColWidth="10.1640625" defaultRowHeight="11.45" customHeight="1" outlineLevelRow="4"/>
  <cols>
    <col min="1" max="1" width="7.33203125" style="8" customWidth="1"/>
    <col min="2" max="2" width="48.1640625" style="9" customWidth="1"/>
    <col min="3" max="3" width="16.5" style="9" customWidth="1"/>
    <col min="4" max="4" width="15.1640625" style="9" customWidth="1"/>
    <col min="5" max="5" width="14.5" style="9" customWidth="1"/>
    <col min="6" max="6" width="19.83203125" style="21" customWidth="1"/>
    <col min="7" max="16384" width="10.1640625" style="10"/>
  </cols>
  <sheetData>
    <row r="1" spans="1:6" ht="15.75">
      <c r="E1" s="44" t="s">
        <v>57</v>
      </c>
      <c r="F1" s="44"/>
    </row>
    <row r="2" spans="1:6" s="1" customFormat="1" ht="69.75" customHeight="1">
      <c r="A2" s="43" t="s">
        <v>44</v>
      </c>
      <c r="B2" s="43"/>
      <c r="C2" s="43"/>
      <c r="D2" s="43"/>
      <c r="E2" s="43"/>
      <c r="F2" s="43"/>
    </row>
    <row r="3" spans="1:6" s="4" customFormat="1" ht="61.5" customHeight="1">
      <c r="A3" s="2" t="s">
        <v>0</v>
      </c>
      <c r="B3" s="3" t="s">
        <v>31</v>
      </c>
      <c r="C3" s="3" t="s">
        <v>1</v>
      </c>
      <c r="D3" s="3" t="s">
        <v>2</v>
      </c>
      <c r="E3" s="11" t="s">
        <v>3</v>
      </c>
      <c r="F3" s="20" t="s">
        <v>32</v>
      </c>
    </row>
    <row r="4" spans="1:6" s="18" customFormat="1" ht="15.75" outlineLevel="2">
      <c r="A4" s="15">
        <v>2</v>
      </c>
      <c r="B4" s="16" t="s">
        <v>34</v>
      </c>
      <c r="C4" s="17">
        <f>C5+C7</f>
        <v>15004</v>
      </c>
      <c r="D4" s="17">
        <f t="shared" ref="D4:E4" si="0">D5+D7</f>
        <v>11486.119999999999</v>
      </c>
      <c r="E4" s="17">
        <f t="shared" si="0"/>
        <v>3517.88</v>
      </c>
      <c r="F4" s="22"/>
    </row>
    <row r="5" spans="1:6" s="1" customFormat="1" ht="15.75" outlineLevel="3">
      <c r="A5" s="5">
        <v>1</v>
      </c>
      <c r="B5" s="13" t="s">
        <v>33</v>
      </c>
      <c r="C5" s="6">
        <f>C6</f>
        <v>10000</v>
      </c>
      <c r="D5" s="6">
        <f t="shared" ref="D5:E5" si="1">D6</f>
        <v>7733.12</v>
      </c>
      <c r="E5" s="6">
        <f t="shared" si="1"/>
        <v>2266.88</v>
      </c>
      <c r="F5" s="20"/>
    </row>
    <row r="6" spans="1:6" s="1" customFormat="1" ht="31.5" outlineLevel="4">
      <c r="A6" s="5"/>
      <c r="B6" s="14" t="s">
        <v>5</v>
      </c>
      <c r="C6" s="6">
        <v>10000</v>
      </c>
      <c r="D6" s="6">
        <v>7733.12</v>
      </c>
      <c r="E6" s="12">
        <v>2266.88</v>
      </c>
      <c r="F6" s="20" t="s">
        <v>41</v>
      </c>
    </row>
    <row r="7" spans="1:6" s="1" customFormat="1" ht="15.75" outlineLevel="3">
      <c r="A7" s="5">
        <v>1</v>
      </c>
      <c r="B7" s="13" t="s">
        <v>6</v>
      </c>
      <c r="C7" s="6">
        <f>C8</f>
        <v>5004</v>
      </c>
      <c r="D7" s="6">
        <f t="shared" ref="D7:E7" si="2">D8</f>
        <v>3753</v>
      </c>
      <c r="E7" s="6">
        <f t="shared" si="2"/>
        <v>1251</v>
      </c>
      <c r="F7" s="20"/>
    </row>
    <row r="8" spans="1:6" s="1" customFormat="1" ht="15.75" outlineLevel="4">
      <c r="A8" s="5"/>
      <c r="B8" s="14" t="s">
        <v>7</v>
      </c>
      <c r="C8" s="6">
        <v>5004</v>
      </c>
      <c r="D8" s="6">
        <v>3753</v>
      </c>
      <c r="E8" s="12">
        <v>1251</v>
      </c>
      <c r="F8" s="20"/>
    </row>
    <row r="9" spans="1:6" s="18" customFormat="1" ht="15.75" outlineLevel="2">
      <c r="A9" s="15">
        <v>3</v>
      </c>
      <c r="B9" s="16" t="s">
        <v>36</v>
      </c>
      <c r="C9" s="17">
        <f>C10</f>
        <v>17926</v>
      </c>
      <c r="D9" s="17">
        <f t="shared" ref="D9:E9" si="3">D10</f>
        <v>13993</v>
      </c>
      <c r="E9" s="17">
        <f t="shared" si="3"/>
        <v>3933</v>
      </c>
      <c r="F9" s="22"/>
    </row>
    <row r="10" spans="1:6" s="1" customFormat="1" ht="15.75" outlineLevel="2">
      <c r="A10" s="5">
        <v>3</v>
      </c>
      <c r="B10" s="13" t="s">
        <v>35</v>
      </c>
      <c r="C10" s="6">
        <f>C11+C12+C13</f>
        <v>17926</v>
      </c>
      <c r="D10" s="6">
        <f t="shared" ref="D10:E10" si="4">D11+D12+D13</f>
        <v>13993</v>
      </c>
      <c r="E10" s="26">
        <f t="shared" si="4"/>
        <v>3933</v>
      </c>
      <c r="F10" s="23"/>
    </row>
    <row r="11" spans="1:6" s="1" customFormat="1" ht="15.75" outlineLevel="4">
      <c r="A11" s="5"/>
      <c r="B11" s="14" t="s">
        <v>8</v>
      </c>
      <c r="C11" s="6">
        <v>8336</v>
      </c>
      <c r="D11" s="12">
        <v>7212</v>
      </c>
      <c r="E11" s="28">
        <v>1124</v>
      </c>
      <c r="F11" s="29"/>
    </row>
    <row r="12" spans="1:6" s="1" customFormat="1" ht="15.75" outlineLevel="4">
      <c r="A12" s="5"/>
      <c r="B12" s="14" t="s">
        <v>9</v>
      </c>
      <c r="C12" s="6">
        <v>7088</v>
      </c>
      <c r="D12" s="12">
        <v>5961</v>
      </c>
      <c r="E12" s="28">
        <v>1127</v>
      </c>
      <c r="F12" s="29"/>
    </row>
    <row r="13" spans="1:6" s="1" customFormat="1" ht="15.75" outlineLevel="4">
      <c r="A13" s="5"/>
      <c r="B13" s="14" t="s">
        <v>10</v>
      </c>
      <c r="C13" s="6">
        <v>2502</v>
      </c>
      <c r="D13" s="30">
        <v>820</v>
      </c>
      <c r="E13" s="28">
        <v>1682</v>
      </c>
      <c r="F13" s="29"/>
    </row>
    <row r="14" spans="1:6" s="18" customFormat="1" ht="15.75" outlineLevel="2">
      <c r="A14" s="15">
        <v>1</v>
      </c>
      <c r="B14" s="16" t="s">
        <v>37</v>
      </c>
      <c r="C14" s="17">
        <f>C15</f>
        <v>5421</v>
      </c>
      <c r="D14" s="17">
        <f t="shared" ref="D14:E14" si="5">D15</f>
        <v>417</v>
      </c>
      <c r="E14" s="31">
        <f t="shared" si="5"/>
        <v>5004</v>
      </c>
      <c r="F14" s="32"/>
    </row>
    <row r="15" spans="1:6" s="1" customFormat="1" ht="15.75" outlineLevel="3">
      <c r="A15" s="5">
        <v>1</v>
      </c>
      <c r="B15" s="13" t="s">
        <v>11</v>
      </c>
      <c r="C15" s="6">
        <f>C16</f>
        <v>5421</v>
      </c>
      <c r="D15" s="6">
        <f t="shared" ref="D15:E15" si="6">D16</f>
        <v>417</v>
      </c>
      <c r="E15" s="6">
        <f t="shared" si="6"/>
        <v>5004</v>
      </c>
      <c r="F15" s="20"/>
    </row>
    <row r="16" spans="1:6" s="1" customFormat="1" ht="31.5" outlineLevel="4">
      <c r="A16" s="5"/>
      <c r="B16" s="14" t="s">
        <v>12</v>
      </c>
      <c r="C16" s="6">
        <v>5421</v>
      </c>
      <c r="D16" s="7">
        <v>417</v>
      </c>
      <c r="E16" s="12">
        <v>5004</v>
      </c>
      <c r="F16" s="20" t="s">
        <v>41</v>
      </c>
    </row>
    <row r="17" spans="1:6" s="18" customFormat="1" ht="15.75" outlineLevel="2">
      <c r="A17" s="15">
        <v>2</v>
      </c>
      <c r="B17" s="16" t="s">
        <v>38</v>
      </c>
      <c r="C17" s="17">
        <f>C18+C20</f>
        <v>12926</v>
      </c>
      <c r="D17" s="17">
        <f t="shared" ref="D17:E17" si="7">D18+D20</f>
        <v>9150</v>
      </c>
      <c r="E17" s="17">
        <f t="shared" si="7"/>
        <v>3776</v>
      </c>
      <c r="F17" s="22"/>
    </row>
    <row r="18" spans="1:6" s="1" customFormat="1" ht="15.75" outlineLevel="3">
      <c r="A18" s="5">
        <v>1</v>
      </c>
      <c r="B18" s="13" t="s">
        <v>13</v>
      </c>
      <c r="C18" s="6">
        <f>C19</f>
        <v>5838</v>
      </c>
      <c r="D18" s="6">
        <f t="shared" ref="D18:E18" si="8">D19</f>
        <v>4170</v>
      </c>
      <c r="E18" s="6">
        <f t="shared" si="8"/>
        <v>1668</v>
      </c>
      <c r="F18" s="20"/>
    </row>
    <row r="19" spans="1:6" s="1" customFormat="1" ht="15.75" outlineLevel="4">
      <c r="A19" s="5"/>
      <c r="B19" s="14" t="s">
        <v>14</v>
      </c>
      <c r="C19" s="6">
        <v>5838</v>
      </c>
      <c r="D19" s="6">
        <v>4170</v>
      </c>
      <c r="E19" s="12">
        <v>1668</v>
      </c>
      <c r="F19" s="20"/>
    </row>
    <row r="20" spans="1:6" s="1" customFormat="1" ht="15.75" outlineLevel="3">
      <c r="A20" s="5">
        <v>1</v>
      </c>
      <c r="B20" s="13" t="s">
        <v>15</v>
      </c>
      <c r="C20" s="6">
        <f>C21</f>
        <v>7088</v>
      </c>
      <c r="D20" s="6">
        <f t="shared" ref="D20:E20" si="9">D21</f>
        <v>4980</v>
      </c>
      <c r="E20" s="6">
        <f t="shared" si="9"/>
        <v>2108</v>
      </c>
      <c r="F20" s="20"/>
    </row>
    <row r="21" spans="1:6" s="1" customFormat="1" ht="47.25" outlineLevel="4">
      <c r="A21" s="5"/>
      <c r="B21" s="14" t="s">
        <v>16</v>
      </c>
      <c r="C21" s="6">
        <v>7088</v>
      </c>
      <c r="D21" s="6">
        <v>4980</v>
      </c>
      <c r="E21" s="12">
        <v>2108</v>
      </c>
      <c r="F21" s="20" t="s">
        <v>42</v>
      </c>
    </row>
    <row r="22" spans="1:6" s="18" customFormat="1" ht="15.75" outlineLevel="2">
      <c r="A22" s="15">
        <f>A23+A27+A29+A31+A33</f>
        <v>7</v>
      </c>
      <c r="B22" s="16" t="s">
        <v>40</v>
      </c>
      <c r="C22" s="17">
        <f>C23+C27+C29+C31+C33</f>
        <v>56961</v>
      </c>
      <c r="D22" s="17">
        <f t="shared" ref="D22:E22" si="10">D23+D27+D29+D31+D33</f>
        <v>41000</v>
      </c>
      <c r="E22" s="17">
        <f t="shared" si="10"/>
        <v>15961</v>
      </c>
      <c r="F22" s="22"/>
    </row>
    <row r="23" spans="1:6" s="1" customFormat="1" ht="15.75" outlineLevel="2">
      <c r="A23" s="5">
        <v>3</v>
      </c>
      <c r="B23" s="13" t="s">
        <v>39</v>
      </c>
      <c r="C23" s="6">
        <f>C24+C25+C26</f>
        <v>22093</v>
      </c>
      <c r="D23" s="6">
        <f t="shared" ref="D23:E23" si="11">D24+D25+D26</f>
        <v>18328</v>
      </c>
      <c r="E23" s="26">
        <f t="shared" si="11"/>
        <v>3765</v>
      </c>
      <c r="F23" s="23"/>
    </row>
    <row r="24" spans="1:6" s="1" customFormat="1" ht="15.75" outlineLevel="4">
      <c r="A24" s="5"/>
      <c r="B24" s="14" t="s">
        <v>17</v>
      </c>
      <c r="C24" s="6">
        <v>5421</v>
      </c>
      <c r="D24" s="12">
        <v>4173</v>
      </c>
      <c r="E24" s="28">
        <v>1248</v>
      </c>
      <c r="F24" s="29"/>
    </row>
    <row r="25" spans="1:6" s="1" customFormat="1" ht="15.75" outlineLevel="4">
      <c r="A25" s="5"/>
      <c r="B25" s="14" t="s">
        <v>18</v>
      </c>
      <c r="C25" s="6">
        <v>7504</v>
      </c>
      <c r="D25" s="12">
        <v>6283</v>
      </c>
      <c r="E25" s="28">
        <v>1221</v>
      </c>
      <c r="F25" s="29"/>
    </row>
    <row r="26" spans="1:6" s="1" customFormat="1" ht="15.75" outlineLevel="4">
      <c r="A26" s="5"/>
      <c r="B26" s="14" t="s">
        <v>19</v>
      </c>
      <c r="C26" s="6">
        <v>9168</v>
      </c>
      <c r="D26" s="12">
        <v>7872</v>
      </c>
      <c r="E26" s="28">
        <v>1296</v>
      </c>
      <c r="F26" s="29"/>
    </row>
    <row r="27" spans="1:6" s="1" customFormat="1" ht="15.75" outlineLevel="3">
      <c r="A27" s="5">
        <v>1</v>
      </c>
      <c r="B27" s="13" t="s">
        <v>20</v>
      </c>
      <c r="C27" s="6">
        <f>C28</f>
        <v>7920</v>
      </c>
      <c r="D27" s="6">
        <f t="shared" ref="D27:E27" si="12">D28</f>
        <v>5421</v>
      </c>
      <c r="E27" s="27">
        <f t="shared" si="12"/>
        <v>2499</v>
      </c>
      <c r="F27" s="24"/>
    </row>
    <row r="28" spans="1:6" s="1" customFormat="1" ht="47.25" outlineLevel="4">
      <c r="A28" s="5"/>
      <c r="B28" s="14" t="s">
        <v>21</v>
      </c>
      <c r="C28" s="6">
        <v>7920</v>
      </c>
      <c r="D28" s="6">
        <v>5421</v>
      </c>
      <c r="E28" s="12">
        <v>2499</v>
      </c>
      <c r="F28" s="20" t="s">
        <v>42</v>
      </c>
    </row>
    <row r="29" spans="1:6" s="1" customFormat="1" ht="15.75" outlineLevel="3">
      <c r="A29" s="5">
        <v>1</v>
      </c>
      <c r="B29" s="13" t="s">
        <v>22</v>
      </c>
      <c r="C29" s="6">
        <f>C30</f>
        <v>9584</v>
      </c>
      <c r="D29" s="6">
        <f t="shared" ref="D29:E29" si="13">D30</f>
        <v>8340</v>
      </c>
      <c r="E29" s="6">
        <f t="shared" si="13"/>
        <v>1244</v>
      </c>
      <c r="F29" s="20"/>
    </row>
    <row r="30" spans="1:6" s="1" customFormat="1" ht="47.25" outlineLevel="4">
      <c r="A30" s="5"/>
      <c r="B30" s="14" t="s">
        <v>23</v>
      </c>
      <c r="C30" s="6">
        <v>9584</v>
      </c>
      <c r="D30" s="6">
        <v>8340</v>
      </c>
      <c r="E30" s="12">
        <v>1244</v>
      </c>
      <c r="F30" s="20" t="s">
        <v>45</v>
      </c>
    </row>
    <row r="31" spans="1:6" s="1" customFormat="1" ht="15.75" outlineLevel="3">
      <c r="A31" s="5">
        <v>1</v>
      </c>
      <c r="B31" s="13" t="s">
        <v>24</v>
      </c>
      <c r="C31" s="6">
        <f>C32</f>
        <v>9584</v>
      </c>
      <c r="D31" s="6">
        <f t="shared" ref="D31:E31" si="14">D32</f>
        <v>5019</v>
      </c>
      <c r="E31" s="6">
        <f t="shared" si="14"/>
        <v>4565</v>
      </c>
      <c r="F31" s="20"/>
    </row>
    <row r="32" spans="1:6" s="1" customFormat="1" ht="47.25" outlineLevel="4">
      <c r="A32" s="5"/>
      <c r="B32" s="14" t="s">
        <v>25</v>
      </c>
      <c r="C32" s="6">
        <v>9584</v>
      </c>
      <c r="D32" s="6">
        <v>5019</v>
      </c>
      <c r="E32" s="12">
        <v>4565</v>
      </c>
      <c r="F32" s="20" t="s">
        <v>42</v>
      </c>
    </row>
    <row r="33" spans="1:6" s="1" customFormat="1" ht="15.75" outlineLevel="3">
      <c r="A33" s="5">
        <v>1</v>
      </c>
      <c r="B33" s="13" t="s">
        <v>26</v>
      </c>
      <c r="C33" s="6">
        <f>C34</f>
        <v>7780</v>
      </c>
      <c r="D33" s="6">
        <f t="shared" ref="D33:E33" si="15">D34</f>
        <v>3892</v>
      </c>
      <c r="E33" s="6">
        <f t="shared" si="15"/>
        <v>3888</v>
      </c>
      <c r="F33" s="20"/>
    </row>
    <row r="34" spans="1:6" s="1" customFormat="1" ht="47.25" outlineLevel="4">
      <c r="A34" s="5"/>
      <c r="B34" s="14" t="s">
        <v>27</v>
      </c>
      <c r="C34" s="6">
        <v>7780</v>
      </c>
      <c r="D34" s="6">
        <v>3892</v>
      </c>
      <c r="E34" s="12">
        <v>3888</v>
      </c>
      <c r="F34" s="20" t="s">
        <v>42</v>
      </c>
    </row>
    <row r="35" spans="1:6" s="18" customFormat="1" ht="15.75" outlineLevel="2">
      <c r="A35" s="15">
        <v>2</v>
      </c>
      <c r="B35" s="16" t="s">
        <v>4</v>
      </c>
      <c r="C35" s="17">
        <f>C36+C37</f>
        <v>17088</v>
      </c>
      <c r="D35" s="17">
        <f t="shared" ref="D35:E35" si="16">D36+D37</f>
        <v>5587</v>
      </c>
      <c r="E35" s="17">
        <f t="shared" si="16"/>
        <v>11501</v>
      </c>
      <c r="F35" s="22"/>
    </row>
    <row r="36" spans="1:6" s="1" customFormat="1" ht="47.25" outlineLevel="3">
      <c r="A36" s="5"/>
      <c r="B36" s="14" t="s">
        <v>28</v>
      </c>
      <c r="C36" s="6">
        <v>7088</v>
      </c>
      <c r="D36" s="6">
        <v>4587</v>
      </c>
      <c r="E36" s="12">
        <v>2501</v>
      </c>
      <c r="F36" s="20" t="s">
        <v>42</v>
      </c>
    </row>
    <row r="37" spans="1:6" s="1" customFormat="1" ht="31.5" outlineLevel="3">
      <c r="A37" s="5"/>
      <c r="B37" s="14" t="s">
        <v>29</v>
      </c>
      <c r="C37" s="6">
        <v>10000</v>
      </c>
      <c r="D37" s="6">
        <v>1000</v>
      </c>
      <c r="E37" s="12">
        <v>9000</v>
      </c>
      <c r="F37" s="20" t="s">
        <v>41</v>
      </c>
    </row>
    <row r="38" spans="1:6" s="18" customFormat="1" ht="15.75">
      <c r="A38" s="15">
        <f>A35+A22+A17+A14+A9+A4</f>
        <v>17</v>
      </c>
      <c r="B38" s="19" t="s">
        <v>30</v>
      </c>
      <c r="C38" s="17">
        <f>C4+C9+C14+C17+C22+C35</f>
        <v>125326</v>
      </c>
      <c r="D38" s="17">
        <f t="shared" ref="D38:E38" si="17">D4+D9+D14+D17+D22+D35</f>
        <v>81633.119999999995</v>
      </c>
      <c r="E38" s="17">
        <f t="shared" si="17"/>
        <v>43692.880000000005</v>
      </c>
      <c r="F38" s="22"/>
    </row>
    <row r="39" spans="1:6" ht="15.75"/>
    <row r="40" spans="1:6" ht="15.75"/>
    <row r="41" spans="1:6" ht="15.75">
      <c r="B41" s="9" t="s">
        <v>43</v>
      </c>
      <c r="E41" s="25">
        <f>E6+E16+E21+E28+E30+E32+E34+E36+E37</f>
        <v>33075.880000000005</v>
      </c>
    </row>
    <row r="42" spans="1:6" ht="15.75"/>
    <row r="43" spans="1:6" ht="15.75"/>
    <row r="44" spans="1:6" ht="15.75"/>
    <row r="45" spans="1:6" ht="15.75"/>
    <row r="46" spans="1:6" ht="15.75"/>
    <row r="47" spans="1:6" ht="15.75"/>
    <row r="48" spans="1:6" ht="15.75"/>
    <row r="49" ht="15.75"/>
    <row r="50" ht="15.75"/>
    <row r="51" ht="15.75"/>
    <row r="52" ht="15.75"/>
    <row r="53" ht="15.75"/>
    <row r="54" ht="15.75"/>
    <row r="55" ht="15.75"/>
    <row r="56" ht="15.75"/>
    <row r="57" ht="15.75"/>
    <row r="58" ht="15.75"/>
    <row r="59" ht="15.75"/>
    <row r="60" ht="15.75"/>
    <row r="61" ht="15.75"/>
    <row r="62" ht="15.75"/>
    <row r="63" ht="15.75"/>
    <row r="64" ht="15.75"/>
    <row r="65" ht="15.75"/>
    <row r="66" ht="15.75"/>
    <row r="67" ht="15.75"/>
    <row r="68" ht="15.75"/>
    <row r="69" ht="15.75"/>
    <row r="70" ht="15.75"/>
    <row r="71" ht="15.75"/>
    <row r="72" ht="15.75"/>
    <row r="73" ht="15.75"/>
  </sheetData>
  <mergeCells count="2">
    <mergeCell ref="A2:F2"/>
    <mergeCell ref="E1:F1"/>
  </mergeCells>
  <pageMargins left="0.39370078740157483" right="0.39370078740157483" top="0.39370078740157483" bottom="0.39370078740157483" header="0" footer="0"/>
  <pageSetup paperSize="9" scale="99" orientation="portrait" verticalDpi="0" r:id="rId1"/>
  <rowBreaks count="1" manualBreakCount="1">
    <brk id="3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C9:I18"/>
  <sheetViews>
    <sheetView topLeftCell="A7" workbookViewId="0">
      <selection activeCell="H17" sqref="H17:H18"/>
    </sheetView>
  </sheetViews>
  <sheetFormatPr defaultRowHeight="15.75"/>
  <cols>
    <col min="1" max="2" width="9.33203125" style="33"/>
    <col min="3" max="3" width="32.5" style="33" customWidth="1"/>
    <col min="4" max="7" width="13" style="33" customWidth="1"/>
    <col min="8" max="8" width="12.33203125" style="33" customWidth="1"/>
    <col min="9" max="9" width="11.33203125" style="33" customWidth="1"/>
    <col min="10" max="16384" width="9.33203125" style="33"/>
  </cols>
  <sheetData>
    <row r="9" spans="3:9" s="34" customFormat="1" ht="74.25" customHeight="1">
      <c r="C9" s="45" t="s">
        <v>46</v>
      </c>
      <c r="D9" s="45" t="s">
        <v>47</v>
      </c>
      <c r="E9" s="45"/>
      <c r="F9" s="45" t="s">
        <v>53</v>
      </c>
      <c r="G9" s="45"/>
      <c r="H9" s="45" t="s">
        <v>56</v>
      </c>
      <c r="I9" s="45"/>
    </row>
    <row r="10" spans="3:9" s="34" customFormat="1" ht="31.5">
      <c r="C10" s="45"/>
      <c r="D10" s="37" t="s">
        <v>54</v>
      </c>
      <c r="E10" s="37" t="s">
        <v>55</v>
      </c>
      <c r="F10" s="37" t="s">
        <v>54</v>
      </c>
      <c r="G10" s="37" t="s">
        <v>55</v>
      </c>
      <c r="H10" s="35" t="s">
        <v>48</v>
      </c>
      <c r="I10" s="35" t="s">
        <v>49</v>
      </c>
    </row>
    <row r="11" spans="3:9">
      <c r="C11" s="36" t="s">
        <v>50</v>
      </c>
      <c r="D11" s="36">
        <v>1</v>
      </c>
      <c r="E11" s="38">
        <f>D11*10000</f>
        <v>10000</v>
      </c>
      <c r="F11" s="36">
        <v>1</v>
      </c>
      <c r="G11" s="38">
        <v>580</v>
      </c>
      <c r="H11" s="38">
        <f>G11-E11</f>
        <v>-9420</v>
      </c>
      <c r="I11" s="42">
        <f>G11/E11*100-100</f>
        <v>-94.2</v>
      </c>
    </row>
    <row r="12" spans="3:9">
      <c r="C12" s="36" t="s">
        <v>51</v>
      </c>
      <c r="D12" s="36">
        <v>1</v>
      </c>
      <c r="E12" s="38">
        <f t="shared" ref="E12:E17" si="0">D12*10000</f>
        <v>10000</v>
      </c>
      <c r="F12" s="36"/>
      <c r="G12" s="38"/>
      <c r="H12" s="38">
        <f t="shared" ref="H12:H18" si="1">G12-E12</f>
        <v>-10000</v>
      </c>
      <c r="I12" s="42">
        <f t="shared" ref="I12:I17" si="2">G12/E12*100-100</f>
        <v>-100</v>
      </c>
    </row>
    <row r="13" spans="3:9">
      <c r="C13" s="36" t="s">
        <v>40</v>
      </c>
      <c r="D13" s="36">
        <v>44</v>
      </c>
      <c r="E13" s="38">
        <f t="shared" si="0"/>
        <v>440000</v>
      </c>
      <c r="F13" s="36">
        <v>2</v>
      </c>
      <c r="G13" s="38">
        <f t="shared" ref="G13:G16" si="3">F13*10000</f>
        <v>20000</v>
      </c>
      <c r="H13" s="38">
        <f t="shared" si="1"/>
        <v>-420000</v>
      </c>
      <c r="I13" s="42">
        <f t="shared" si="2"/>
        <v>-95.454545454545453</v>
      </c>
    </row>
    <row r="14" spans="3:9">
      <c r="C14" s="36" t="s">
        <v>34</v>
      </c>
      <c r="D14" s="36">
        <v>7</v>
      </c>
      <c r="E14" s="38">
        <v>59750</v>
      </c>
      <c r="F14" s="36"/>
      <c r="G14" s="38"/>
      <c r="H14" s="38">
        <f t="shared" si="1"/>
        <v>-59750</v>
      </c>
      <c r="I14" s="42">
        <f t="shared" si="2"/>
        <v>-100</v>
      </c>
    </row>
    <row r="15" spans="3:9">
      <c r="C15" s="36" t="s">
        <v>36</v>
      </c>
      <c r="D15" s="36">
        <v>6</v>
      </c>
      <c r="E15" s="38">
        <f t="shared" si="0"/>
        <v>60000</v>
      </c>
      <c r="F15" s="36"/>
      <c r="G15" s="38"/>
      <c r="H15" s="38">
        <f t="shared" si="1"/>
        <v>-60000</v>
      </c>
      <c r="I15" s="42">
        <f t="shared" si="2"/>
        <v>-100</v>
      </c>
    </row>
    <row r="16" spans="3:9">
      <c r="C16" s="36" t="s">
        <v>38</v>
      </c>
      <c r="D16" s="36">
        <v>6</v>
      </c>
      <c r="E16" s="38">
        <v>52725</v>
      </c>
      <c r="F16" s="36">
        <v>3</v>
      </c>
      <c r="G16" s="38">
        <f t="shared" si="3"/>
        <v>30000</v>
      </c>
      <c r="H16" s="38">
        <f t="shared" si="1"/>
        <v>-22725</v>
      </c>
      <c r="I16" s="42">
        <f t="shared" si="2"/>
        <v>-43.100995732574674</v>
      </c>
    </row>
    <row r="17" spans="3:9">
      <c r="C17" s="36" t="s">
        <v>37</v>
      </c>
      <c r="D17" s="36">
        <v>1</v>
      </c>
      <c r="E17" s="38">
        <f t="shared" si="0"/>
        <v>10000</v>
      </c>
      <c r="F17" s="36"/>
      <c r="G17" s="38"/>
      <c r="H17" s="38">
        <f t="shared" si="1"/>
        <v>-10000</v>
      </c>
      <c r="I17" s="42">
        <f t="shared" si="2"/>
        <v>-100</v>
      </c>
    </row>
    <row r="18" spans="3:9" s="41" customFormat="1">
      <c r="C18" s="39" t="s">
        <v>52</v>
      </c>
      <c r="D18" s="39">
        <f>SUM(D11:D17)</f>
        <v>66</v>
      </c>
      <c r="E18" s="40">
        <f t="shared" ref="E18:G18" si="4">SUM(E11:E17)</f>
        <v>642475</v>
      </c>
      <c r="F18" s="39">
        <f t="shared" si="4"/>
        <v>6</v>
      </c>
      <c r="G18" s="40">
        <f t="shared" si="4"/>
        <v>50580</v>
      </c>
      <c r="H18" s="38">
        <f t="shared" si="1"/>
        <v>-591895</v>
      </c>
      <c r="I18" s="42">
        <f>G18/E18*100-100</f>
        <v>-92.127320129187908</v>
      </c>
    </row>
  </sheetData>
  <mergeCells count="4">
    <mergeCell ref="H9:I9"/>
    <mergeCell ref="C9:C10"/>
    <mergeCell ref="D9:E9"/>
    <mergeCell ref="F9:G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физ л</vt:lpstr>
      <vt:lpstr>Лист1</vt:lpstr>
      <vt:lpstr>'физ л'!Заголовки_для_печати</vt:lpstr>
      <vt:lpstr>'физ 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Гагун Людмила</cp:lastModifiedBy>
  <cp:lastPrinted>2018-01-25T09:03:35Z</cp:lastPrinted>
  <dcterms:modified xsi:type="dcterms:W3CDTF">2018-05-21T08:12:39Z</dcterms:modified>
</cp:coreProperties>
</file>